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4350" yWindow="-255" windowWidth="10290" windowHeight="7860"/>
  </bookViews>
  <sheets>
    <sheet name="Payment Comparison" sheetId="5" r:id="rId1"/>
  </sheets>
  <definedNames>
    <definedName name="Beg_Bal">#REF!</definedName>
    <definedName name="ComparisonLoanAmount">'Payment Comparison'!$B$4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Interval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Number_of_Pmts">#REF!</definedName>
    <definedName name="Pay_Date">#REF!</definedName>
    <definedName name="Pay_Num">#REF!</definedName>
    <definedName name="Payment_Date">DATE(YEAR(Loan_Start),MONTH(Loan_Start)+Payment_Number,DAY(Loan_Start))</definedName>
    <definedName name="Payment_Frequency">#REF!</definedName>
    <definedName name="PaymentComparison">'Payment Comparison'!$B$4:$E$11</definedName>
    <definedName name="Princ">#REF!</definedName>
    <definedName name="Print_Area_Reset">OFFSET(Full_Print,0,0,Last_Row)</definedName>
    <definedName name="S1Interest">'Payment Comparison'!$C$7</definedName>
    <definedName name="S1LoanPeriod">'Payment Comparison'!$C$5</definedName>
    <definedName name="S1PaymentFrequency">'Payment Comparison'!$C$6</definedName>
    <definedName name="S1ScheduledPayment">'Payment Comparison'!$C$8</definedName>
    <definedName name="S1TotalInterest">'Payment Comparison'!$C$10</definedName>
    <definedName name="S1TotalPayments">'Payment Comparison'!$C$9</definedName>
    <definedName name="S2Interest">'Payment Comparison'!$D$7</definedName>
    <definedName name="S2LoanPeriod">'Payment Comparison'!$D$5</definedName>
    <definedName name="S2PaymentFrequency">'Payment Comparison'!$D$6</definedName>
    <definedName name="S2ScheduledPayment">'Payment Comparison'!$D$8</definedName>
    <definedName name="S2TotalInterest">'Payment Comparison'!$D$10</definedName>
    <definedName name="S2TotalPayments">'Payment Comparison'!$D$9</definedName>
    <definedName name="S3Interest">'Payment Comparison'!$E$7</definedName>
    <definedName name="S3LoanPeriod">'Payment Comparison'!$E$5</definedName>
    <definedName name="S3PaymentFrequency">'Payment Comparison'!$E$6</definedName>
    <definedName name="S3ScheduledPayment">'Payment Comparison'!$E$8</definedName>
    <definedName name="S3TotalInterest">'Payment Comparison'!$E$10</definedName>
    <definedName name="S3TotalPayments">'Payment Comparison'!$E$9</definedName>
    <definedName name="Scenario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Sched_Pay+Extra_Pay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E8" i="5"/>
  <c r="B20"/>
  <c r="B19"/>
  <c r="D13"/>
  <c r="C24"/>
  <c r="C23"/>
  <c r="C22"/>
  <c r="C21"/>
  <c r="C19"/>
  <c r="C20" s="1"/>
  <c r="C25" l="1"/>
  <c r="C10" s="1"/>
  <c r="E9"/>
  <c r="D8"/>
  <c r="D9" s="1"/>
  <c r="D10" s="1"/>
  <c r="C8"/>
  <c r="C9" s="1"/>
  <c r="E10" l="1"/>
  <c r="E11" s="1"/>
  <c r="E13" s="1"/>
  <c r="E14" s="1"/>
  <c r="D11"/>
  <c r="D14"/>
  <c r="C11"/>
  <c r="C13" s="1"/>
  <c r="C14" s="1"/>
</calcChain>
</file>

<file path=xl/sharedStrings.xml><?xml version="1.0" encoding="utf-8"?>
<sst xmlns="http://schemas.openxmlformats.org/spreadsheetml/2006/main" count="14" uniqueCount="14">
  <si>
    <t>LOAN PERIOD IN YEARS</t>
  </si>
  <si>
    <t>ANNUAL INTEREST RATE</t>
  </si>
  <si>
    <t>COST OF LOAN</t>
  </si>
  <si>
    <t>SBA 504</t>
  </si>
  <si>
    <t>SBA 7a</t>
  </si>
  <si>
    <t>Conventional</t>
  </si>
  <si>
    <t>LOAN FEES</t>
  </si>
  <si>
    <t>DOWN PAYMENT</t>
  </si>
  <si>
    <t>LOAN REQUIRED</t>
  </si>
  <si>
    <t>Total Fee's Paid</t>
  </si>
  <si>
    <t>SBA 504, 7a and Conventional Comparison</t>
  </si>
  <si>
    <t>Enter Project Cost Below</t>
  </si>
  <si>
    <t>Est. Monthly Payment</t>
  </si>
  <si>
    <t>Est. Annual Payment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</si>
</sst>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11">
    <font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aj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u/>
      <sz val="16"/>
      <color theme="3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/>
      <top/>
      <bottom/>
      <diagonal/>
    </border>
  </borders>
  <cellStyleXfs count="6">
    <xf numFmtId="0" fontId="0" fillId="0" borderId="0"/>
    <xf numFmtId="0" fontId="6" fillId="0" borderId="0" applyNumberFormat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9" fillId="8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4" borderId="0" xfId="0" applyFill="1" applyBorder="1"/>
    <xf numFmtId="0" fontId="0" fillId="4" borderId="0" xfId="0" applyFill="1"/>
    <xf numFmtId="0" fontId="6" fillId="0" borderId="0" xfId="1" applyAlignment="1">
      <alignment vertical="center"/>
    </xf>
    <xf numFmtId="164" fontId="4" fillId="3" borderId="0" xfId="4" applyNumberFormat="1" applyAlignment="1">
      <alignment horizontal="center" vertical="center" wrapText="1"/>
    </xf>
    <xf numFmtId="164" fontId="4" fillId="4" borderId="0" xfId="4" applyNumberFormat="1" applyFill="1" applyAlignment="1">
      <alignment horizontal="center" vertical="center" wrapText="1"/>
    </xf>
    <xf numFmtId="164" fontId="4" fillId="5" borderId="0" xfId="4" applyNumberFormat="1" applyFill="1" applyAlignment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  <protection locked="0"/>
    </xf>
    <xf numFmtId="10" fontId="5" fillId="6" borderId="0" xfId="2" applyNumberFormat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10" fontId="5" fillId="7" borderId="0" xfId="2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10" fontId="5" fillId="4" borderId="0" xfId="2" applyNumberFormat="1" applyFont="1" applyFill="1" applyBorder="1" applyAlignment="1" applyProtection="1">
      <alignment horizontal="center" vertical="center"/>
      <protection locked="0"/>
    </xf>
    <xf numFmtId="0" fontId="9" fillId="8" borderId="0" xfId="5" applyAlignment="1">
      <alignment horizontal="left" vertical="center" indent="1"/>
    </xf>
    <xf numFmtId="164" fontId="7" fillId="9" borderId="0" xfId="3" applyNumberFormat="1" applyFont="1" applyFill="1" applyAlignment="1" applyProtection="1">
      <alignment horizontal="left" vertical="center" indent="1"/>
      <protection locked="0"/>
    </xf>
    <xf numFmtId="0" fontId="3" fillId="2" borderId="1" xfId="0" applyFont="1" applyFill="1" applyBorder="1" applyAlignment="1">
      <alignment horizontal="left" vertical="center" indent="1"/>
    </xf>
    <xf numFmtId="164" fontId="4" fillId="2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 applyProtection="1">
      <alignment horizontal="center" vertical="center"/>
      <protection locked="0"/>
    </xf>
    <xf numFmtId="10" fontId="5" fillId="4" borderId="0" xfId="0" applyNumberFormat="1" applyFont="1" applyFill="1" applyBorder="1" applyAlignment="1" applyProtection="1">
      <alignment horizontal="center" vertical="center"/>
      <protection locked="0"/>
    </xf>
    <xf numFmtId="9" fontId="5" fillId="5" borderId="0" xfId="0" applyNumberFormat="1" applyFont="1" applyFill="1" applyBorder="1" applyAlignment="1" applyProtection="1">
      <alignment horizontal="center" vertical="center"/>
      <protection locked="0"/>
    </xf>
    <xf numFmtId="3" fontId="5" fillId="3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5" borderId="0" xfId="0" applyNumberFormat="1" applyFont="1" applyFill="1" applyBorder="1" applyAlignment="1" applyProtection="1">
      <alignment horizontal="center" vertical="center"/>
      <protection locked="0"/>
    </xf>
    <xf numFmtId="4" fontId="5" fillId="7" borderId="0" xfId="0" applyNumberFormat="1" applyFont="1" applyFill="1" applyBorder="1" applyAlignment="1" applyProtection="1">
      <alignment horizontal="center" vertical="center"/>
      <protection locked="0"/>
    </xf>
    <xf numFmtId="3" fontId="5" fillId="6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left" vertical="center" wrapText="1" indent="1"/>
    </xf>
    <xf numFmtId="0" fontId="9" fillId="8" borderId="0" xfId="5" applyBorder="1" applyAlignment="1">
      <alignment horizontal="left" vertical="center" indent="1"/>
    </xf>
    <xf numFmtId="8" fontId="0" fillId="0" borderId="0" xfId="0" applyNumberFormat="1"/>
  </cellXfs>
  <cellStyles count="6">
    <cellStyle name="Heading 1" xfId="3" builtinId="16" customBuiltin="1"/>
    <cellStyle name="Heading 2" xfId="4" builtinId="17" customBuiltin="1"/>
    <cellStyle name="Heading 3" xfId="5" builtinId="18" customBuiltin="1"/>
    <cellStyle name="Normal" xfId="0" builtinId="0" customBuiltin="1"/>
    <cellStyle name="Percent" xfId="2" builtinId="5"/>
    <cellStyle name="Title" xfId="1" builtinId="15" customBuiltin="1"/>
  </cellStyles>
  <dxfs count="6">
    <dxf>
      <fill>
        <patternFill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3"/>
        </top>
      </border>
    </dxf>
    <dxf>
      <font>
        <b/>
        <color theme="0"/>
      </font>
      <fill>
        <patternFill patternType="solid">
          <fgColor theme="7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</dxf>
  </dxfs>
  <tableStyles count="1" defaultTableStyle="Loan Calculator Data" defaultPivotStyle="PivotStyleLight16">
    <tableStyle name="Loan Calculator Data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autoTitleDeleted val="1"/>
    <c:plotArea>
      <c:layout/>
      <c:barChart>
        <c:barDir val="col"/>
        <c:grouping val="stacked"/>
        <c:ser>
          <c:idx val="1"/>
          <c:order val="0"/>
          <c:tx>
            <c:strRef>
              <c:f>'Payment Comparison'!$B$3</c:f>
              <c:strCache>
                <c:ptCount val="1"/>
                <c:pt idx="0">
                  <c:v>Enter Project Cost Below</c:v>
                </c:pt>
              </c:strCache>
            </c:strRef>
          </c:tx>
          <c:spPr>
            <a:solidFill>
              <a:schemeClr val="accent1"/>
            </a:solidFill>
            <a:ln w="15875"/>
            <a:effectLst/>
          </c:spPr>
          <c:cat>
            <c:strRef>
              <c:f>('Payment Comparison'!$C$4,'Payment Comparison'!$D$4,'Payment Comparison'!$E$4)</c:f>
              <c:strCache>
                <c:ptCount val="3"/>
                <c:pt idx="0">
                  <c:v>SBA 504</c:v>
                </c:pt>
                <c:pt idx="1">
                  <c:v>SBA 7a</c:v>
                </c:pt>
                <c:pt idx="2">
                  <c:v>Conventional</c:v>
                </c:pt>
              </c:strCache>
            </c:strRef>
          </c:cat>
          <c:val>
            <c:numRef>
              <c:f>('Payment Comparison'!$B$4,'Payment Comparison'!$B$4,'Payment Comparison'!$B$4)</c:f>
              <c:numCache>
                <c:formatCode>"$"#,##0.00</c:formatCode>
                <c:ptCount val="3"/>
                <c:pt idx="0">
                  <c:v>1000000</c:v>
                </c:pt>
                <c:pt idx="1">
                  <c:v>1000000</c:v>
                </c:pt>
                <c:pt idx="2">
                  <c:v>1000000</c:v>
                </c:pt>
              </c:numCache>
            </c:numRef>
          </c:val>
        </c:ser>
        <c:ser>
          <c:idx val="0"/>
          <c:order val="1"/>
          <c:tx>
            <c:strRef>
              <c:f>'Payment Comparison'!$B$10</c:f>
              <c:strCache>
                <c:ptCount val="1"/>
                <c:pt idx="0">
                  <c:v>Total Fee's Paid</c:v>
                </c:pt>
              </c:strCache>
            </c:strRef>
          </c:tx>
          <c:spPr>
            <a:solidFill>
              <a:schemeClr val="accent2"/>
            </a:solidFill>
            <a:ln w="15875"/>
            <a:effectLst/>
          </c:spPr>
          <c:cat>
            <c:strRef>
              <c:f>('Payment Comparison'!$C$4,'Payment Comparison'!$D$4,'Payment Comparison'!$E$4)</c:f>
              <c:strCache>
                <c:ptCount val="3"/>
                <c:pt idx="0">
                  <c:v>SBA 504</c:v>
                </c:pt>
                <c:pt idx="1">
                  <c:v>SBA 7a</c:v>
                </c:pt>
                <c:pt idx="2">
                  <c:v>Conventional</c:v>
                </c:pt>
              </c:strCache>
            </c:strRef>
          </c:cat>
          <c:val>
            <c:numRef>
              <c:f>('Payment Comparison'!$C$10,'Payment Comparison'!$D$10,'Payment Comparison'!$E$10)</c:f>
              <c:numCache>
                <c:formatCode>#,##0</c:formatCode>
                <c:ptCount val="3"/>
                <c:pt idx="0">
                  <c:v>15600</c:v>
                </c:pt>
                <c:pt idx="1">
                  <c:v>23906.25</c:v>
                </c:pt>
                <c:pt idx="2">
                  <c:v>7000</c:v>
                </c:pt>
              </c:numCache>
            </c:numRef>
          </c:val>
        </c:ser>
        <c:gapWidth val="57"/>
        <c:overlap val="100"/>
        <c:axId val="66490752"/>
        <c:axId val="67118976"/>
      </c:barChart>
      <c:catAx>
        <c:axId val="664907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67118976"/>
        <c:crosses val="autoZero"/>
        <c:auto val="1"/>
        <c:lblAlgn val="ctr"/>
        <c:lblOffset val="100"/>
      </c:catAx>
      <c:valAx>
        <c:axId val="6711897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66490752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638176</xdr:rowOff>
    </xdr:from>
    <xdr:to>
      <xdr:col>15</xdr:col>
      <xdr:colOff>542925</xdr:colOff>
      <xdr:row>11</xdr:row>
      <xdr:rowOff>85726</xdr:rowOff>
    </xdr:to>
    <xdr:graphicFrame macro="">
      <xdr:nvGraphicFramePr>
        <xdr:cNvPr id="3" name="Payment Comparison" descr="Stacked bar chart showing Loan Amount and Total Interest for Scenario 1, Scenario 2, and Scenario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1247775</xdr:colOff>
      <xdr:row>2</xdr:row>
      <xdr:rowOff>266701</xdr:rowOff>
    </xdr:from>
    <xdr:to>
      <xdr:col>1</xdr:col>
      <xdr:colOff>1781175</xdr:colOff>
      <xdr:row>2</xdr:row>
      <xdr:rowOff>533401</xdr:rowOff>
    </xdr:to>
    <xdr:sp macro="" textlink="">
      <xdr:nvSpPr>
        <xdr:cNvPr id="4" name="Down Arrow 3"/>
        <xdr:cNvSpPr/>
      </xdr:nvSpPr>
      <xdr:spPr>
        <a:xfrm>
          <a:off x="1504950" y="1038226"/>
          <a:ext cx="533400" cy="266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P25"/>
  <sheetViews>
    <sheetView showGridLines="0" tabSelected="1" zoomScaleNormal="100" workbookViewId="0">
      <selection activeCell="B7" sqref="B7"/>
    </sheetView>
  </sheetViews>
  <sheetFormatPr defaultRowHeight="12.75"/>
  <cols>
    <col min="1" max="1" width="3.85546875" customWidth="1"/>
    <col min="2" max="2" width="28.85546875" customWidth="1"/>
    <col min="3" max="3" width="32" customWidth="1"/>
    <col min="4" max="5" width="21" customWidth="1"/>
    <col min="6" max="6" width="2" customWidth="1"/>
  </cols>
  <sheetData>
    <row r="1" spans="1:16" ht="6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54.75" customHeight="1">
      <c r="B2" s="4" t="s">
        <v>10</v>
      </c>
    </row>
    <row r="3" spans="1:16" ht="44.25" customHeight="1">
      <c r="B3" s="26" t="s">
        <v>11</v>
      </c>
      <c r="C3" s="1"/>
    </row>
    <row r="4" spans="1:16" ht="51.75" customHeight="1">
      <c r="B4" s="15">
        <v>1000000</v>
      </c>
      <c r="C4" s="5" t="s">
        <v>3</v>
      </c>
      <c r="D4" s="6" t="s">
        <v>4</v>
      </c>
      <c r="E4" s="7" t="s">
        <v>5</v>
      </c>
    </row>
    <row r="5" spans="1:16" ht="27.75" customHeight="1">
      <c r="B5" s="14" t="s">
        <v>0</v>
      </c>
      <c r="C5" s="8">
        <v>20</v>
      </c>
      <c r="D5" s="10">
        <v>20</v>
      </c>
      <c r="E5" s="12">
        <v>20</v>
      </c>
    </row>
    <row r="6" spans="1:16" ht="27.75" customHeight="1">
      <c r="B6" s="14" t="s">
        <v>6</v>
      </c>
      <c r="C6" s="18">
        <v>2.6499999999999999E-2</v>
      </c>
      <c r="D6" s="19">
        <v>3.7499999999999999E-2</v>
      </c>
      <c r="E6" s="20">
        <v>0.01</v>
      </c>
    </row>
    <row r="7" spans="1:16" ht="27.75" customHeight="1">
      <c r="B7" s="14" t="s">
        <v>1</v>
      </c>
      <c r="C7" s="9">
        <v>4.5900000000000003E-2</v>
      </c>
      <c r="D7" s="11">
        <v>0.05</v>
      </c>
      <c r="E7" s="13">
        <v>0.05</v>
      </c>
    </row>
    <row r="8" spans="1:16" ht="27.75" customHeight="1">
      <c r="B8" s="14" t="s">
        <v>7</v>
      </c>
      <c r="C8" s="21">
        <f>ComparisonLoanAmount*0.1</f>
        <v>100000</v>
      </c>
      <c r="D8" s="22">
        <f>ComparisonLoanAmount*0.15</f>
        <v>150000</v>
      </c>
      <c r="E8" s="23">
        <f>ComparisonLoanAmount*0.3</f>
        <v>300000</v>
      </c>
    </row>
    <row r="9" spans="1:16" ht="27.75" customHeight="1">
      <c r="B9" s="14" t="s">
        <v>8</v>
      </c>
      <c r="C9" s="25">
        <f>ComparisonLoanAmount-S1ScheduledPayment</f>
        <v>900000</v>
      </c>
      <c r="D9" s="24">
        <f>ComparisonLoanAmount-S2ScheduledPayment</f>
        <v>850000</v>
      </c>
      <c r="E9" s="22">
        <f>ComparisonLoanAmount-S3ScheduledPayment</f>
        <v>700000</v>
      </c>
    </row>
    <row r="10" spans="1:16" ht="27.75" customHeight="1">
      <c r="B10" s="14" t="s">
        <v>9</v>
      </c>
      <c r="C10" s="21">
        <f>C25+B20</f>
        <v>15600</v>
      </c>
      <c r="D10" s="22">
        <f>((S2TotalPayments*0.75)*S2PaymentFrequency)</f>
        <v>23906.25</v>
      </c>
      <c r="E10" s="23">
        <f>S3TotalPayments*S3PaymentFrequency</f>
        <v>7000</v>
      </c>
    </row>
    <row r="11" spans="1:16" ht="27.75" customHeight="1">
      <c r="B11" s="16" t="s">
        <v>2</v>
      </c>
      <c r="C11" s="17">
        <f>IFERROR(ComparisonLoanAmount+S1TotalInterest,"")</f>
        <v>1015600</v>
      </c>
      <c r="D11" s="17">
        <f>IFERROR(ComparisonLoanAmount+S2TotalInterest,"")</f>
        <v>1023906.25</v>
      </c>
      <c r="E11" s="17">
        <f>IFERROR(ComparisonLoanAmount+S3TotalInterest,"")</f>
        <v>1007000</v>
      </c>
    </row>
    <row r="13" spans="1:16" ht="15">
      <c r="B13" s="27" t="s">
        <v>12</v>
      </c>
      <c r="C13" s="28">
        <f>PMT(S1Interest/12,12*S1LoanPeriod,C11)</f>
        <v>-6474.6310461656158</v>
      </c>
      <c r="D13" s="28">
        <f>PMT(S2Interest/12,S2LoanPeriod*12,D11)</f>
        <v>-6757.3280610730408</v>
      </c>
      <c r="E13" s="28">
        <f>PMT(S3Interest/12,S3LoanPeriod*12,E11)</f>
        <v>-6645.7542939117247</v>
      </c>
    </row>
    <row r="14" spans="1:16" ht="15">
      <c r="B14" s="27" t="s">
        <v>13</v>
      </c>
      <c r="C14" s="28">
        <f>C13*12</f>
        <v>-77695.572553987382</v>
      </c>
      <c r="D14" s="28">
        <f>D13*12</f>
        <v>-81087.936732876493</v>
      </c>
      <c r="E14" s="28">
        <f>E13*12</f>
        <v>-79749.05152694069</v>
      </c>
    </row>
    <row r="19" spans="2:3" hidden="1">
      <c r="B19">
        <f>ComparisonLoanAmount*0.5</f>
        <v>500000</v>
      </c>
      <c r="C19">
        <f>ComparisonLoanAmount*0.4</f>
        <v>400000</v>
      </c>
    </row>
    <row r="20" spans="2:3" hidden="1">
      <c r="B20">
        <f>B19*0.005</f>
        <v>2500</v>
      </c>
      <c r="C20">
        <f>C19*0.015</f>
        <v>6000</v>
      </c>
    </row>
    <row r="21" spans="2:3" hidden="1">
      <c r="C21">
        <f>C19*0.005</f>
        <v>2000</v>
      </c>
    </row>
    <row r="22" spans="2:3" hidden="1">
      <c r="C22">
        <f>2500</f>
        <v>2500</v>
      </c>
    </row>
    <row r="23" spans="2:3" hidden="1">
      <c r="C23">
        <f>C19*0.0025</f>
        <v>1000</v>
      </c>
    </row>
    <row r="24" spans="2:3" hidden="1">
      <c r="C24">
        <f>C19*0.004</f>
        <v>1600</v>
      </c>
    </row>
    <row r="25" spans="2:3" hidden="1">
      <c r="C25">
        <f>SUM(C20:C24)</f>
        <v>13100</v>
      </c>
    </row>
  </sheetData>
  <sheetProtection selectLockedCells="1"/>
  <dataValidations count="1">
    <dataValidation type="list" allowBlank="1" showInputMessage="1" showErrorMessage="1" sqref="C6:E6">
      <formula1>Payment_Frequency</formula1>
    </dataValidation>
  </dataValidations>
  <printOptions horizontalCentered="1"/>
  <pageMargins left="0.7" right="0.7" top="0.75" bottom="0.75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332F3F-9BA5-4298-83FD-5C9D56A4DC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Payment Comparison</vt:lpstr>
      <vt:lpstr>ComparisonLoanAmount</vt:lpstr>
      <vt:lpstr>PaymentComparison</vt:lpstr>
      <vt:lpstr>S1Interest</vt:lpstr>
      <vt:lpstr>S1LoanPeriod</vt:lpstr>
      <vt:lpstr>S1PaymentFrequency</vt:lpstr>
      <vt:lpstr>S1ScheduledPayment</vt:lpstr>
      <vt:lpstr>S1TotalInterest</vt:lpstr>
      <vt:lpstr>S1TotalPayments</vt:lpstr>
      <vt:lpstr>S2Interest</vt:lpstr>
      <vt:lpstr>S2LoanPeriod</vt:lpstr>
      <vt:lpstr>S2PaymentFrequency</vt:lpstr>
      <vt:lpstr>S2ScheduledPayment</vt:lpstr>
      <vt:lpstr>S2TotalInterest</vt:lpstr>
      <vt:lpstr>S2TotalPayments</vt:lpstr>
      <vt:lpstr>S3Interest</vt:lpstr>
      <vt:lpstr>S3LoanPeriod</vt:lpstr>
      <vt:lpstr>S3PaymentFrequency</vt:lpstr>
      <vt:lpstr>S3ScheduledPayment</vt:lpstr>
      <vt:lpstr>S3TotalInterest</vt:lpstr>
      <vt:lpstr>S3TotalPayments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jblakesley</dc:creator>
  <cp:lastModifiedBy>Danny Mangum</cp:lastModifiedBy>
  <dcterms:created xsi:type="dcterms:W3CDTF">2014-04-25T19:31:49Z</dcterms:created>
  <dcterms:modified xsi:type="dcterms:W3CDTF">2015-07-22T22:34:41Z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TC034275189991</vt:lpwstr>
  </property>
</Properties>
</file>